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55" windowHeight="79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Rekapitulace!$G$10</definedName>
    <definedName name="Dodavka0">Položky!#REF!</definedName>
    <definedName name="HSV">Rekapitulace!$E$10</definedName>
    <definedName name="HSV0">Položky!#REF!</definedName>
    <definedName name="HZS">Rekapitulace!$I$10</definedName>
    <definedName name="HZS0">Položky!#REF!</definedName>
    <definedName name="JKSO">'Krycí list'!$G$2</definedName>
    <definedName name="MJ">'Krycí list'!$G$5</definedName>
    <definedName name="Mont">Rekapitulace!$H$10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Položky!$A$1:$G$37</definedName>
    <definedName name="_xlnm.Print_Area" localSheetId="1">Rekapitulace!$A$1:$I$24</definedName>
    <definedName name="PocetMJ">'Krycí list'!$G$6</definedName>
    <definedName name="Poznamka">'Krycí list'!$B$37</definedName>
    <definedName name="Projektant">'Krycí list'!$C$8</definedName>
    <definedName name="PSV">Rekapitulace!$F$10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35" i="3"/>
  <c r="BD35"/>
  <c r="BC35"/>
  <c r="BB35"/>
  <c r="BA35"/>
  <c r="G35"/>
  <c r="BE33"/>
  <c r="BD33"/>
  <c r="BC33"/>
  <c r="BB33"/>
  <c r="BA33"/>
  <c r="G33"/>
  <c r="BE29"/>
  <c r="BD29"/>
  <c r="BC29"/>
  <c r="BB29"/>
  <c r="BA29"/>
  <c r="G29"/>
  <c r="BE27"/>
  <c r="BD27"/>
  <c r="BC27"/>
  <c r="BB27"/>
  <c r="BA27"/>
  <c r="G27"/>
  <c r="BE26"/>
  <c r="BC26"/>
  <c r="BB26"/>
  <c r="BA26"/>
  <c r="G26"/>
  <c r="BD26" s="1"/>
  <c r="BE25"/>
  <c r="BC25"/>
  <c r="BB25"/>
  <c r="BA25"/>
  <c r="G25"/>
  <c r="BD25" s="1"/>
  <c r="BE24"/>
  <c r="BC24"/>
  <c r="BB24"/>
  <c r="BA24"/>
  <c r="G24"/>
  <c r="BD24" s="1"/>
  <c r="BE22"/>
  <c r="BC22"/>
  <c r="BB22"/>
  <c r="BA22"/>
  <c r="G22"/>
  <c r="BD22" s="1"/>
  <c r="BE19"/>
  <c r="BE37" s="1"/>
  <c r="I9" i="2" s="1"/>
  <c r="BC19" i="3"/>
  <c r="BC37" s="1"/>
  <c r="G9" i="2" s="1"/>
  <c r="BB19" i="3"/>
  <c r="BA19"/>
  <c r="BA37" s="1"/>
  <c r="E9" i="2" s="1"/>
  <c r="G19" i="3"/>
  <c r="BD19" s="1"/>
  <c r="B9" i="2"/>
  <c r="A9"/>
  <c r="BB37" i="3"/>
  <c r="F9" i="2" s="1"/>
  <c r="G37" i="3"/>
  <c r="C37"/>
  <c r="BE16"/>
  <c r="BD16"/>
  <c r="BC16"/>
  <c r="BB16"/>
  <c r="BA16"/>
  <c r="G16"/>
  <c r="BE14"/>
  <c r="BD14"/>
  <c r="BC14"/>
  <c r="BB14"/>
  <c r="BA14"/>
  <c r="G14"/>
  <c r="BE12"/>
  <c r="BD12"/>
  <c r="BC12"/>
  <c r="BB12"/>
  <c r="BA12"/>
  <c r="G12"/>
  <c r="B8" i="2"/>
  <c r="A8"/>
  <c r="BE17" i="3"/>
  <c r="I8" i="2" s="1"/>
  <c r="BD17" i="3"/>
  <c r="H8" i="2" s="1"/>
  <c r="BC17" i="3"/>
  <c r="G8" i="2" s="1"/>
  <c r="BB17" i="3"/>
  <c r="F8" i="2" s="1"/>
  <c r="BA17" i="3"/>
  <c r="E8" i="2" s="1"/>
  <c r="G17" i="3"/>
  <c r="C17"/>
  <c r="BE9"/>
  <c r="BD9"/>
  <c r="BC9"/>
  <c r="BB9"/>
  <c r="G9"/>
  <c r="BA9" s="1"/>
  <c r="BE8"/>
  <c r="BD8"/>
  <c r="BC8"/>
  <c r="BB8"/>
  <c r="G8"/>
  <c r="BA8" s="1"/>
  <c r="B7" i="2"/>
  <c r="A7"/>
  <c r="BE10" i="3"/>
  <c r="I7" i="2" s="1"/>
  <c r="BD10" i="3"/>
  <c r="H7" i="2" s="1"/>
  <c r="BC10" i="3"/>
  <c r="G7" i="2" s="1"/>
  <c r="G10" s="1"/>
  <c r="C18" i="1" s="1"/>
  <c r="BB10" i="3"/>
  <c r="F7" i="2" s="1"/>
  <c r="G10" i="3"/>
  <c r="C10"/>
  <c r="E4"/>
  <c r="C4"/>
  <c r="F3"/>
  <c r="C3"/>
  <c r="C2" i="2"/>
  <c r="C1"/>
  <c r="C33" i="1"/>
  <c r="F33" s="1"/>
  <c r="C31"/>
  <c r="C9"/>
  <c r="G7"/>
  <c r="D2"/>
  <c r="C2"/>
  <c r="I10" i="2" l="1"/>
  <c r="C21" i="1" s="1"/>
  <c r="F10" i="2"/>
  <c r="C16" i="1" s="1"/>
  <c r="BA10" i="3"/>
  <c r="E7" i="2" s="1"/>
  <c r="E10" s="1"/>
  <c r="BD37" i="3"/>
  <c r="H9" i="2" s="1"/>
  <c r="H10" s="1"/>
  <c r="C17" i="1" s="1"/>
  <c r="C15" l="1"/>
  <c r="C19" s="1"/>
  <c r="C22" s="1"/>
  <c r="G22" i="2"/>
  <c r="I22" s="1"/>
  <c r="G21"/>
  <c r="I21" s="1"/>
  <c r="G21" i="1" s="1"/>
  <c r="G20" i="2"/>
  <c r="I20" s="1"/>
  <c r="G20" i="1" s="1"/>
  <c r="G19" i="2"/>
  <c r="I19" s="1"/>
  <c r="G19" i="1" s="1"/>
  <c r="G18" i="2"/>
  <c r="I18" s="1"/>
  <c r="G18" i="1" s="1"/>
  <c r="G17" i="2"/>
  <c r="I17" s="1"/>
  <c r="G17" i="1" s="1"/>
  <c r="G16" i="2"/>
  <c r="I16" s="1"/>
  <c r="G16" i="1" s="1"/>
  <c r="G15" i="2"/>
  <c r="I15" s="1"/>
  <c r="G15" i="1" l="1"/>
  <c r="H23" i="2"/>
  <c r="G23" i="1" s="1"/>
  <c r="G22" s="1"/>
  <c r="C23" l="1"/>
  <c r="F30" s="1"/>
  <c r="F31" l="1"/>
  <c r="F34" s="1"/>
</calcChain>
</file>

<file path=xl/sharedStrings.xml><?xml version="1.0" encoding="utf-8"?>
<sst xmlns="http://schemas.openxmlformats.org/spreadsheetml/2006/main" count="189" uniqueCount="139">
  <si>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</si>
  <si>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</si>
  <si>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</si>
  <si>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</si>
  <si>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</si>
  <si>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</si>
  <si>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</si>
  <si>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</si>
  <si>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</si>
  <si>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</si>
  <si>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</si>
  <si>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</si>
  <si>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</si>
  <si>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</si>
  <si>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</si>
  <si>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</si>
  <si>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</si>
  <si>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</si>
  <si>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</si>
  <si>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</si>
  <si>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</si>
  <si>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</si>
  <si>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</si>
  <si>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</si>
  <si>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</si>
  <si>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</si>
  <si>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</si>
  <si>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</si>
  <si>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</si>
  <si>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</si>
  <si>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</si>
  <si>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</si>
  <si>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</si>
  <si>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</si>
  <si>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</si>
  <si>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</si>
  <si>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</si>
  <si>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</si>
  <si>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</si>
  <si>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</si>
  <si>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</si>
  <si>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</si>
  <si>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</si>
  <si>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</si>
  <si>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</si>
  <si>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</si>
  <si>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</si>
  <si>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</si>
  <si>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</si>
  <si>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</si>
  <si>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</si>
  <si>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</si>
  <si>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</si>
  <si>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</si>
  <si>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</si>
  <si>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</si>
  <si>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</si>
  <si>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</si>
  <si>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</si>
  <si>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</si>
  <si>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</si>
  <si>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</si>
  <si>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</si>
  <si>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</si>
  <si>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</si>
  <si>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</si>
  <si>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</si>
  <si>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</si>
  <si>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</si>
  <si>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</si>
  <si>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</si>
  <si>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</si>
  <si>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</si>
  <si>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</si>
  <si>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</si>
  <si>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</si>
  <si>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2020</t>
  </si>
  <si>
    <t>Frýdl</t>
  </si>
  <si>
    <t>36</t>
  </si>
  <si>
    <t>Sokolovna Krnov-slaboproud KS</t>
  </si>
  <si>
    <t>090121</t>
  </si>
  <si>
    <t>Sokolovna Krnov-slaboproud KS, celková rekonstrukc</t>
  </si>
  <si>
    <t>64</t>
  </si>
  <si>
    <t>Výplně otvorů</t>
  </si>
  <si>
    <t>602021114RT2</t>
  </si>
  <si>
    <t>Omítka sanační soklová Baumit Sanova S, ručně tloušťka vrstvy 30 mm</t>
  </si>
  <si>
    <t>m2</t>
  </si>
  <si>
    <t>602021151RT1</t>
  </si>
  <si>
    <t>Štuk stěn sanační Baumit Sanova, ručně tloušťka vrstvy 2 mm, pro interiér</t>
  </si>
  <si>
    <t>97</t>
  </si>
  <si>
    <t>Prorážení otvorů</t>
  </si>
  <si>
    <t>971033123R00</t>
  </si>
  <si>
    <t xml:space="preserve">Vrtání otvorů, zeď cihelná, do 3 cm, hl. do 45 cm </t>
  </si>
  <si>
    <t>kus</t>
  </si>
  <si>
    <t>přechody mezi místnostmi</t>
  </si>
  <si>
    <t>974031121R00</t>
  </si>
  <si>
    <t xml:space="preserve">Vysekání rýh ve zdi cihelné 3 x 3 cm </t>
  </si>
  <si>
    <t>m</t>
  </si>
  <si>
    <t xml:space="preserve">menší výseky </t>
  </si>
  <si>
    <t>979081111RT2</t>
  </si>
  <si>
    <t>Odvoz suti a vybour. hmot na skládku do 1 km kontejner 4 t</t>
  </si>
  <si>
    <t>t</t>
  </si>
  <si>
    <t>M22</t>
  </si>
  <si>
    <t>Montáž sdělovací a zabezp. techniky</t>
  </si>
  <si>
    <t>222280214R00</t>
  </si>
  <si>
    <t xml:space="preserve">Kabel UTP/FTP kat.5e v trubkách </t>
  </si>
  <si>
    <t>1NP:155</t>
  </si>
  <si>
    <t>2NP:45</t>
  </si>
  <si>
    <t>222293012RZ1</t>
  </si>
  <si>
    <t xml:space="preserve">Měření do protokolu </t>
  </si>
  <si>
    <t>včetně zprovoznění a předání díla</t>
  </si>
  <si>
    <t>222731102R00</t>
  </si>
  <si>
    <t xml:space="preserve">Vnitřní dome kamera na úchytné body </t>
  </si>
  <si>
    <t>222731106R00</t>
  </si>
  <si>
    <t xml:space="preserve">Venkovní kompaktní kamera na úchytné body </t>
  </si>
  <si>
    <t>222731261RZ1</t>
  </si>
  <si>
    <t>Standartní NVR pro 8 IP kamer včetně dodávky</t>
  </si>
  <si>
    <t>371201303</t>
  </si>
  <si>
    <t>Kabel UTP dvojitý plášť Cat5e</t>
  </si>
  <si>
    <t>včetně prořezu</t>
  </si>
  <si>
    <t>37160101RZ1</t>
  </si>
  <si>
    <t>Kamera</t>
  </si>
  <si>
    <t>2MPx, f2,8-12mm,DWDR,EXIR 30m,H265+</t>
  </si>
  <si>
    <t>1NP:6</t>
  </si>
  <si>
    <t>2NP:2</t>
  </si>
  <si>
    <t>37421101RZ1</t>
  </si>
  <si>
    <t>HDD-2TB-WD, záznam</t>
  </si>
  <si>
    <t>64MB cache, 6Gb SATA,5400ot</t>
  </si>
  <si>
    <t>37421102RZ1</t>
  </si>
  <si>
    <t>LCD Monitor 21,5"</t>
  </si>
  <si>
    <t>1920x1080, HDMI/VGA/BNC,audio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</si>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</sst>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7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74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090121</v>
      </c>
      <c r="D2" s="5" t="str">
        <f>Rekapitulace!G2</f>
        <v>Sokolovna Krnov-slaboproud KS, celková rekonstrukc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78</v>
      </c>
      <c r="B5" s="18"/>
      <c r="C5" s="19" t="s">
        <v>79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76</v>
      </c>
      <c r="B7" s="25"/>
      <c r="C7" s="26" t="s">
        <v>77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>
        <v>2020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>
      <c r="A15" s="57"/>
      <c r="B15" s="58" t="s">
        <v>22</v>
      </c>
      <c r="C15" s="59">
        <f>HSV</f>
        <v>0</v>
      </c>
      <c r="D15" s="60" t="str">
        <f>Rekapitulace!A15</f>
        <v>Ztížené výrobní podmínky</v>
      </c>
      <c r="E15" s="61"/>
      <c r="F15" s="62"/>
      <c r="G15" s="59">
        <f>Rekapitulace!I15</f>
        <v>0</v>
      </c>
    </row>
    <row r="16" spans="1:57" ht="15.95" customHeight="1">
      <c r="A16" s="57" t="s">
        <v>23</v>
      </c>
      <c r="B16" s="58" t="s">
        <v>24</v>
      </c>
      <c r="C16" s="59">
        <f>PSV</f>
        <v>0</v>
      </c>
      <c r="D16" s="9" t="str">
        <f>Rekapitulace!A16</f>
        <v>Oborová přirážka</v>
      </c>
      <c r="E16" s="63"/>
      <c r="F16" s="64"/>
      <c r="G16" s="59">
        <f>Rekapitulace!I16</f>
        <v>0</v>
      </c>
    </row>
    <row r="17" spans="1:7" ht="15.95" customHeight="1">
      <c r="A17" s="57" t="s">
        <v>25</v>
      </c>
      <c r="B17" s="58" t="s">
        <v>26</v>
      </c>
      <c r="C17" s="59">
        <f>Mont</f>
        <v>0</v>
      </c>
      <c r="D17" s="9" t="str">
        <f>Rekapitulace!A17</f>
        <v>Přesun stavebních kapacit</v>
      </c>
      <c r="E17" s="63"/>
      <c r="F17" s="64"/>
      <c r="G17" s="59">
        <f>Rekapitulace!I17</f>
        <v>0</v>
      </c>
    </row>
    <row r="18" spans="1:7" ht="15.95" customHeight="1">
      <c r="A18" s="65" t="s">
        <v>27</v>
      </c>
      <c r="B18" s="66" t="s">
        <v>28</v>
      </c>
      <c r="C18" s="59">
        <f>Dodavka</f>
        <v>0</v>
      </c>
      <c r="D18" s="9" t="str">
        <f>Rekapitulace!A18</f>
        <v>Mimostaveništní doprava</v>
      </c>
      <c r="E18" s="63"/>
      <c r="F18" s="64"/>
      <c r="G18" s="59">
        <f>Rekapitulace!I18</f>
        <v>0</v>
      </c>
    </row>
    <row r="19" spans="1:7" ht="15.95" customHeight="1">
      <c r="A19" s="67" t="s">
        <v>29</v>
      </c>
      <c r="B19" s="58"/>
      <c r="C19" s="59">
        <f>SUM(C15:C18)</f>
        <v>0</v>
      </c>
      <c r="D19" s="9" t="str">
        <f>Rekapitulace!A19</f>
        <v>Zařízení staveniště</v>
      </c>
      <c r="E19" s="63"/>
      <c r="F19" s="64"/>
      <c r="G19" s="59">
        <f>Rekapitulace!I19</f>
        <v>0</v>
      </c>
    </row>
    <row r="20" spans="1:7" ht="15.95" customHeight="1">
      <c r="A20" s="67"/>
      <c r="B20" s="58"/>
      <c r="C20" s="59"/>
      <c r="D20" s="9" t="str">
        <f>Rekapitulace!A20</f>
        <v>Provoz investora</v>
      </c>
      <c r="E20" s="63"/>
      <c r="F20" s="64"/>
      <c r="G20" s="59">
        <f>Rekapitulace!I20</f>
        <v>0</v>
      </c>
    </row>
    <row r="21" spans="1:7" ht="15.95" customHeight="1">
      <c r="A21" s="67" t="s">
        <v>30</v>
      </c>
      <c r="B21" s="58"/>
      <c r="C21" s="59">
        <f>HZS</f>
        <v>0</v>
      </c>
      <c r="D21" s="9" t="str">
        <f>Rekapitulace!A21</f>
        <v>Kompletační činnost (IČD)</v>
      </c>
      <c r="E21" s="63"/>
      <c r="F21" s="64"/>
      <c r="G21" s="59">
        <f>Rekapitulace!I21</f>
        <v>0</v>
      </c>
    </row>
    <row r="22" spans="1:7" ht="15.95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4"/>
  <sheetViews>
    <sheetView workbookViewId="0">
      <selection activeCell="H23" sqref="H23:I23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08" t="s">
        <v>48</v>
      </c>
      <c r="B1" s="109"/>
      <c r="C1" s="110" t="str">
        <f>CONCATENATE(cislostavby," ",nazevstavby)</f>
        <v>2020 Frýdl</v>
      </c>
      <c r="D1" s="111"/>
      <c r="E1" s="112"/>
      <c r="F1" s="111"/>
      <c r="G1" s="113" t="s">
        <v>49</v>
      </c>
      <c r="H1" s="114" t="s">
        <v>80</v>
      </c>
      <c r="I1" s="115"/>
    </row>
    <row r="2" spans="1:57" ht="13.5" thickBot="1">
      <c r="A2" s="116" t="s">
        <v>50</v>
      </c>
      <c r="B2" s="117"/>
      <c r="C2" s="118" t="str">
        <f>CONCATENATE(cisloobjektu," ",nazevobjektu)</f>
        <v>36 Sokolovna Krnov-slaboproud KS</v>
      </c>
      <c r="D2" s="119"/>
      <c r="E2" s="120"/>
      <c r="F2" s="119"/>
      <c r="G2" s="121" t="s">
        <v>81</v>
      </c>
      <c r="H2" s="122"/>
      <c r="I2" s="123"/>
    </row>
    <row r="3" spans="1:57" ht="13.5" thickTop="1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>
      <c r="A7" s="231" t="str">
        <f>Položky!B7</f>
        <v>64</v>
      </c>
      <c r="B7" s="133" t="str">
        <f>Položky!C7</f>
        <v>Výplně otvorů</v>
      </c>
      <c r="C7" s="69"/>
      <c r="D7" s="134"/>
      <c r="E7" s="232">
        <f>Položky!BA10</f>
        <v>0</v>
      </c>
      <c r="F7" s="233">
        <f>Položky!BB10</f>
        <v>0</v>
      </c>
      <c r="G7" s="233">
        <f>Položky!BC10</f>
        <v>0</v>
      </c>
      <c r="H7" s="233">
        <f>Položky!BD10</f>
        <v>0</v>
      </c>
      <c r="I7" s="234">
        <f>Položky!BE10</f>
        <v>0</v>
      </c>
    </row>
    <row r="8" spans="1:57" s="37" customFormat="1">
      <c r="A8" s="231" t="str">
        <f>Položky!B11</f>
        <v>97</v>
      </c>
      <c r="B8" s="133" t="str">
        <f>Položky!C11</f>
        <v>Prorážení otvorů</v>
      </c>
      <c r="C8" s="69"/>
      <c r="D8" s="134"/>
      <c r="E8" s="232">
        <f>Položky!BA17</f>
        <v>0</v>
      </c>
      <c r="F8" s="233">
        <f>Položky!BB17</f>
        <v>0</v>
      </c>
      <c r="G8" s="233">
        <f>Položky!BC17</f>
        <v>0</v>
      </c>
      <c r="H8" s="233">
        <f>Položky!BD17</f>
        <v>0</v>
      </c>
      <c r="I8" s="234">
        <f>Položky!BE17</f>
        <v>0</v>
      </c>
    </row>
    <row r="9" spans="1:57" s="37" customFormat="1" ht="13.5" thickBot="1">
      <c r="A9" s="231" t="str">
        <f>Položky!B18</f>
        <v>M22</v>
      </c>
      <c r="B9" s="133" t="str">
        <f>Položky!C18</f>
        <v>Montáž sdělovací a zabezp. techniky</v>
      </c>
      <c r="C9" s="69"/>
      <c r="D9" s="134"/>
      <c r="E9" s="232">
        <f>Položky!BA37</f>
        <v>0</v>
      </c>
      <c r="F9" s="233">
        <f>Položky!BB37</f>
        <v>0</v>
      </c>
      <c r="G9" s="233">
        <f>Položky!BC37</f>
        <v>0</v>
      </c>
      <c r="H9" s="233">
        <f>Položky!BD37</f>
        <v>0</v>
      </c>
      <c r="I9" s="234">
        <f>Položky!BE37</f>
        <v>0</v>
      </c>
    </row>
    <row r="10" spans="1:57" s="141" customFormat="1" ht="13.5" thickBot="1">
      <c r="A10" s="135"/>
      <c r="B10" s="136" t="s">
        <v>57</v>
      </c>
      <c r="C10" s="136"/>
      <c r="D10" s="137"/>
      <c r="E10" s="138">
        <f>SUM(E7:E9)</f>
        <v>0</v>
      </c>
      <c r="F10" s="139">
        <f>SUM(F7:F9)</f>
        <v>0</v>
      </c>
      <c r="G10" s="139">
        <f>SUM(G7:G9)</f>
        <v>0</v>
      </c>
      <c r="H10" s="139">
        <f>SUM(H7:H9)</f>
        <v>0</v>
      </c>
      <c r="I10" s="140">
        <f>SUM(I7:I9)</f>
        <v>0</v>
      </c>
    </row>
    <row r="11" spans="1:57">
      <c r="A11" s="69"/>
      <c r="B11" s="69"/>
      <c r="C11" s="69"/>
      <c r="D11" s="69"/>
      <c r="E11" s="69"/>
      <c r="F11" s="69"/>
      <c r="G11" s="69"/>
      <c r="H11" s="69"/>
      <c r="I11" s="69"/>
    </row>
    <row r="12" spans="1:57" ht="19.5" customHeight="1">
      <c r="A12" s="125" t="s">
        <v>58</v>
      </c>
      <c r="B12" s="125"/>
      <c r="C12" s="125"/>
      <c r="D12" s="125"/>
      <c r="E12" s="125"/>
      <c r="F12" s="125"/>
      <c r="G12" s="142"/>
      <c r="H12" s="125"/>
      <c r="I12" s="125"/>
      <c r="BA12" s="43"/>
      <c r="BB12" s="43"/>
      <c r="BC12" s="43"/>
      <c r="BD12" s="43"/>
      <c r="BE12" s="43"/>
    </row>
    <row r="13" spans="1:57" ht="13.5" thickBot="1">
      <c r="A13" s="82"/>
      <c r="B13" s="82"/>
      <c r="C13" s="82"/>
      <c r="D13" s="82"/>
      <c r="E13" s="82"/>
      <c r="F13" s="82"/>
      <c r="G13" s="82"/>
      <c r="H13" s="82"/>
      <c r="I13" s="82"/>
    </row>
    <row r="14" spans="1:57">
      <c r="A14" s="76" t="s">
        <v>59</v>
      </c>
      <c r="B14" s="77"/>
      <c r="C14" s="77"/>
      <c r="D14" s="143"/>
      <c r="E14" s="144" t="s">
        <v>60</v>
      </c>
      <c r="F14" s="145" t="s">
        <v>61</v>
      </c>
      <c r="G14" s="146" t="s">
        <v>62</v>
      </c>
      <c r="H14" s="147"/>
      <c r="I14" s="148" t="s">
        <v>60</v>
      </c>
    </row>
    <row r="15" spans="1:57">
      <c r="A15" s="67" t="s">
        <v>131</v>
      </c>
      <c r="B15" s="58"/>
      <c r="C15" s="58"/>
      <c r="D15" s="149"/>
      <c r="E15" s="150"/>
      <c r="F15" s="151"/>
      <c r="G15" s="152">
        <f>CHOOSE(BA15+1,HSV+PSV,HSV+PSV+Mont,HSV+PSV+Dodavka+Mont,HSV,PSV,Mont,Dodavka,Mont+Dodavka,0)</f>
        <v>0</v>
      </c>
      <c r="H15" s="153"/>
      <c r="I15" s="154">
        <f>E15+F15*G15/100</f>
        <v>0</v>
      </c>
      <c r="BA15">
        <v>0</v>
      </c>
    </row>
    <row r="16" spans="1:57">
      <c r="A16" s="67" t="s">
        <v>132</v>
      </c>
      <c r="B16" s="58"/>
      <c r="C16" s="58"/>
      <c r="D16" s="149"/>
      <c r="E16" s="150"/>
      <c r="F16" s="151"/>
      <c r="G16" s="152">
        <f>CHOOSE(BA16+1,HSV+PSV,HSV+PSV+Mont,HSV+PSV+Dodavka+Mont,HSV,PSV,Mont,Dodavka,Mont+Dodavka,0)</f>
        <v>0</v>
      </c>
      <c r="H16" s="153"/>
      <c r="I16" s="154">
        <f>E16+F16*G16/100</f>
        <v>0</v>
      </c>
      <c r="BA16">
        <v>0</v>
      </c>
    </row>
    <row r="17" spans="1:53">
      <c r="A17" s="67" t="s">
        <v>133</v>
      </c>
      <c r="B17" s="58"/>
      <c r="C17" s="58"/>
      <c r="D17" s="149"/>
      <c r="E17" s="150"/>
      <c r="F17" s="151"/>
      <c r="G17" s="152">
        <f>CHOOSE(BA17+1,HSV+PSV,HSV+PSV+Mont,HSV+PSV+Dodavka+Mont,HSV,PSV,Mont,Dodavka,Mont+Dodavka,0)</f>
        <v>0</v>
      </c>
      <c r="H17" s="153"/>
      <c r="I17" s="154">
        <f>E17+F17*G17/100</f>
        <v>0</v>
      </c>
      <c r="BA17">
        <v>0</v>
      </c>
    </row>
    <row r="18" spans="1:53">
      <c r="A18" s="67" t="s">
        <v>134</v>
      </c>
      <c r="B18" s="58"/>
      <c r="C18" s="58"/>
      <c r="D18" s="149"/>
      <c r="E18" s="150"/>
      <c r="F18" s="151"/>
      <c r="G18" s="152">
        <f>CHOOSE(BA18+1,HSV+PSV,HSV+PSV+Mont,HSV+PSV+Dodavka+Mont,HSV,PSV,Mont,Dodavka,Mont+Dodavka,0)</f>
        <v>0</v>
      </c>
      <c r="H18" s="153"/>
      <c r="I18" s="154">
        <f>E18+F18*G18/100</f>
        <v>0</v>
      </c>
      <c r="BA18">
        <v>0</v>
      </c>
    </row>
    <row r="19" spans="1:53">
      <c r="A19" s="67" t="s">
        <v>135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1</v>
      </c>
    </row>
    <row r="20" spans="1:53">
      <c r="A20" s="67" t="s">
        <v>136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1</v>
      </c>
    </row>
    <row r="21" spans="1:53">
      <c r="A21" s="67" t="s">
        <v>137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2</v>
      </c>
    </row>
    <row r="22" spans="1:53">
      <c r="A22" s="67" t="s">
        <v>138</v>
      </c>
      <c r="B22" s="58"/>
      <c r="C22" s="58"/>
      <c r="D22" s="149"/>
      <c r="E22" s="150"/>
      <c r="F22" s="151"/>
      <c r="G22" s="152">
        <f>CHOOSE(BA22+1,HSV+PSV,HSV+PSV+Mont,HSV+PSV+Dodavka+Mont,HSV,PSV,Mont,Dodavka,Mont+Dodavka,0)</f>
        <v>0</v>
      </c>
      <c r="H22" s="153"/>
      <c r="I22" s="154">
        <f>E22+F22*G22/100</f>
        <v>0</v>
      </c>
      <c r="BA22">
        <v>2</v>
      </c>
    </row>
    <row r="23" spans="1:53" ht="13.5" thickBot="1">
      <c r="A23" s="155"/>
      <c r="B23" s="156" t="s">
        <v>63</v>
      </c>
      <c r="C23" s="157"/>
      <c r="D23" s="158"/>
      <c r="E23" s="159"/>
      <c r="F23" s="160"/>
      <c r="G23" s="160"/>
      <c r="H23" s="161">
        <f>SUM(I15:I22)</f>
        <v>0</v>
      </c>
      <c r="I23" s="162"/>
    </row>
    <row r="25" spans="1:53">
      <c r="B25" s="141"/>
      <c r="F25" s="163"/>
      <c r="G25" s="164"/>
      <c r="H25" s="164"/>
      <c r="I25" s="165"/>
    </row>
    <row r="26" spans="1:53">
      <c r="F26" s="163"/>
      <c r="G26" s="164"/>
      <c r="H26" s="164"/>
      <c r="I26" s="165"/>
    </row>
    <row r="27" spans="1:53">
      <c r="F27" s="163"/>
      <c r="G27" s="164"/>
      <c r="H27" s="164"/>
      <c r="I27" s="165"/>
    </row>
    <row r="28" spans="1:53">
      <c r="F28" s="163"/>
      <c r="G28" s="164"/>
      <c r="H28" s="164"/>
      <c r="I28" s="165"/>
    </row>
    <row r="29" spans="1:53">
      <c r="F29" s="163"/>
      <c r="G29" s="164"/>
      <c r="H29" s="164"/>
      <c r="I29" s="165"/>
    </row>
    <row r="30" spans="1:53">
      <c r="F30" s="163"/>
      <c r="G30" s="164"/>
      <c r="H30" s="164"/>
      <c r="I30" s="165"/>
    </row>
    <row r="31" spans="1:53">
      <c r="F31" s="163"/>
      <c r="G31" s="164"/>
      <c r="H31" s="164"/>
      <c r="I31" s="165"/>
    </row>
    <row r="32" spans="1:53">
      <c r="F32" s="163"/>
      <c r="G32" s="164"/>
      <c r="H32" s="164"/>
      <c r="I32" s="165"/>
    </row>
    <row r="33" spans="6:9">
      <c r="F33" s="163"/>
      <c r="G33" s="164"/>
      <c r="H33" s="164"/>
      <c r="I33" s="165"/>
    </row>
    <row r="34" spans="6:9">
      <c r="F34" s="163"/>
      <c r="G34" s="164"/>
      <c r="H34" s="164"/>
      <c r="I34" s="165"/>
    </row>
    <row r="35" spans="6:9">
      <c r="F35" s="163"/>
      <c r="G35" s="164"/>
      <c r="H35" s="164"/>
      <c r="I35" s="165"/>
    </row>
    <row r="36" spans="6:9">
      <c r="F36" s="163"/>
      <c r="G36" s="164"/>
      <c r="H36" s="164"/>
      <c r="I36" s="165"/>
    </row>
    <row r="37" spans="6:9">
      <c r="F37" s="163"/>
      <c r="G37" s="164"/>
      <c r="H37" s="164"/>
      <c r="I37" s="165"/>
    </row>
    <row r="38" spans="6:9">
      <c r="F38" s="163"/>
      <c r="G38" s="164"/>
      <c r="H38" s="164"/>
      <c r="I38" s="165"/>
    </row>
    <row r="39" spans="6:9">
      <c r="F39" s="163"/>
      <c r="G39" s="164"/>
      <c r="H39" s="164"/>
      <c r="I39" s="165"/>
    </row>
    <row r="40" spans="6:9">
      <c r="F40" s="163"/>
      <c r="G40" s="164"/>
      <c r="H40" s="164"/>
      <c r="I40" s="165"/>
    </row>
    <row r="41" spans="6:9">
      <c r="F41" s="163"/>
      <c r="G41" s="164"/>
      <c r="H41" s="164"/>
      <c r="I41" s="165"/>
    </row>
    <row r="42" spans="6:9">
      <c r="F42" s="163"/>
      <c r="G42" s="164"/>
      <c r="H42" s="164"/>
      <c r="I42" s="165"/>
    </row>
    <row r="43" spans="6:9">
      <c r="F43" s="163"/>
      <c r="G43" s="164"/>
      <c r="H43" s="164"/>
      <c r="I43" s="165"/>
    </row>
    <row r="44" spans="6:9">
      <c r="F44" s="163"/>
      <c r="G44" s="164"/>
      <c r="H44" s="164"/>
      <c r="I44" s="165"/>
    </row>
    <row r="45" spans="6:9">
      <c r="F45" s="163"/>
      <c r="G45" s="164"/>
      <c r="H45" s="164"/>
      <c r="I45" s="165"/>
    </row>
    <row r="46" spans="6:9">
      <c r="F46" s="163"/>
      <c r="G46" s="164"/>
      <c r="H46" s="164"/>
      <c r="I46" s="165"/>
    </row>
    <row r="47" spans="6:9">
      <c r="F47" s="163"/>
      <c r="G47" s="164"/>
      <c r="H47" s="164"/>
      <c r="I47" s="165"/>
    </row>
    <row r="48" spans="6:9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</sheetData>
  <mergeCells count="4">
    <mergeCell ref="A1:B1"/>
    <mergeCell ref="A2:B2"/>
    <mergeCell ref="G2:I2"/>
    <mergeCell ref="H23:I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10"/>
  <sheetViews>
    <sheetView showGridLines="0" showZeros="0" zoomScaleNormal="100" workbookViewId="0">
      <selection activeCell="A37" sqref="A37:IV39"/>
    </sheetView>
  </sheetViews>
  <sheetFormatPr defaultRowHeight="12.75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25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>
      <c r="A1" s="166" t="s">
        <v>75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5" thickTop="1">
      <c r="A3" s="108" t="s">
        <v>48</v>
      </c>
      <c r="B3" s="109"/>
      <c r="C3" s="110" t="str">
        <f>CONCATENATE(cislostavby," ",nazevstavby)</f>
        <v>2020 Frýdl</v>
      </c>
      <c r="D3" s="172"/>
      <c r="E3" s="173" t="s">
        <v>64</v>
      </c>
      <c r="F3" s="174" t="str">
        <f>Rekapitulace!H1</f>
        <v>090121</v>
      </c>
      <c r="G3" s="175"/>
    </row>
    <row r="4" spans="1:104" ht="13.5" thickBot="1">
      <c r="A4" s="176" t="s">
        <v>50</v>
      </c>
      <c r="B4" s="117"/>
      <c r="C4" s="118" t="str">
        <f>CONCATENATE(cisloobjektu," ",nazevobjektu)</f>
        <v>36 Sokolovna Krnov-slaboproud KS</v>
      </c>
      <c r="D4" s="177"/>
      <c r="E4" s="178" t="str">
        <f>Rekapitulace!G2</f>
        <v>Sokolovna Krnov-slaboproud KS, celková rekonstrukc</v>
      </c>
      <c r="F4" s="179"/>
      <c r="G4" s="180"/>
    </row>
    <row r="5" spans="1:104" ht="13.5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82</v>
      </c>
      <c r="C7" s="190" t="s">
        <v>83</v>
      </c>
      <c r="D7" s="191"/>
      <c r="E7" s="192"/>
      <c r="F7" s="192"/>
      <c r="G7" s="193"/>
      <c r="H7" s="194"/>
      <c r="I7" s="194"/>
      <c r="O7" s="195">
        <v>1</v>
      </c>
    </row>
    <row r="8" spans="1:104" ht="22.5">
      <c r="A8" s="196">
        <v>1</v>
      </c>
      <c r="B8" s="197" t="s">
        <v>84</v>
      </c>
      <c r="C8" s="198" t="s">
        <v>85</v>
      </c>
      <c r="D8" s="199" t="s">
        <v>86</v>
      </c>
      <c r="E8" s="200">
        <v>2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1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1</v>
      </c>
      <c r="CZ8" s="167">
        <v>5.04E-2</v>
      </c>
    </row>
    <row r="9" spans="1:104" ht="22.5">
      <c r="A9" s="196">
        <v>2</v>
      </c>
      <c r="B9" s="197" t="s">
        <v>87</v>
      </c>
      <c r="C9" s="198" t="s">
        <v>88</v>
      </c>
      <c r="D9" s="199" t="s">
        <v>86</v>
      </c>
      <c r="E9" s="200">
        <v>2</v>
      </c>
      <c r="F9" s="200">
        <v>0</v>
      </c>
      <c r="G9" s="201">
        <f>E9*F9</f>
        <v>0</v>
      </c>
      <c r="O9" s="195">
        <v>2</v>
      </c>
      <c r="AA9" s="167">
        <v>1</v>
      </c>
      <c r="AB9" s="167">
        <v>1</v>
      </c>
      <c r="AC9" s="167">
        <v>1</v>
      </c>
      <c r="AZ9" s="167">
        <v>1</v>
      </c>
      <c r="BA9" s="167">
        <f>IF(AZ9=1,G9,0)</f>
        <v>0</v>
      </c>
      <c r="BB9" s="167">
        <f>IF(AZ9=2,G9,0)</f>
        <v>0</v>
      </c>
      <c r="BC9" s="167">
        <f>IF(AZ9=3,G9,0)</f>
        <v>0</v>
      </c>
      <c r="BD9" s="167">
        <f>IF(AZ9=4,G9,0)</f>
        <v>0</v>
      </c>
      <c r="BE9" s="167">
        <f>IF(AZ9=5,G9,0)</f>
        <v>0</v>
      </c>
      <c r="CA9" s="202">
        <v>1</v>
      </c>
      <c r="CB9" s="202">
        <v>1</v>
      </c>
      <c r="CZ9" s="167">
        <v>2.5200000000000001E-3</v>
      </c>
    </row>
    <row r="10" spans="1:104">
      <c r="A10" s="215"/>
      <c r="B10" s="216" t="s">
        <v>73</v>
      </c>
      <c r="C10" s="217" t="str">
        <f>CONCATENATE(B7," ",C7)</f>
        <v>64 Výplně otvorů</v>
      </c>
      <c r="D10" s="218"/>
      <c r="E10" s="219"/>
      <c r="F10" s="220"/>
      <c r="G10" s="221">
        <f>SUM(G7:G9)</f>
        <v>0</v>
      </c>
      <c r="O10" s="195">
        <v>4</v>
      </c>
      <c r="BA10" s="222">
        <f>SUM(BA7:BA9)</f>
        <v>0</v>
      </c>
      <c r="BB10" s="222">
        <f>SUM(BB7:BB9)</f>
        <v>0</v>
      </c>
      <c r="BC10" s="222">
        <f>SUM(BC7:BC9)</f>
        <v>0</v>
      </c>
      <c r="BD10" s="222">
        <f>SUM(BD7:BD9)</f>
        <v>0</v>
      </c>
      <c r="BE10" s="222">
        <f>SUM(BE7:BE9)</f>
        <v>0</v>
      </c>
    </row>
    <row r="11" spans="1:104">
      <c r="A11" s="188" t="s">
        <v>72</v>
      </c>
      <c r="B11" s="189" t="s">
        <v>89</v>
      </c>
      <c r="C11" s="190" t="s">
        <v>90</v>
      </c>
      <c r="D11" s="191"/>
      <c r="E11" s="192"/>
      <c r="F11" s="192"/>
      <c r="G11" s="193"/>
      <c r="H11" s="194"/>
      <c r="I11" s="194"/>
      <c r="O11" s="195">
        <v>1</v>
      </c>
    </row>
    <row r="12" spans="1:104">
      <c r="A12" s="196">
        <v>3</v>
      </c>
      <c r="B12" s="197" t="s">
        <v>91</v>
      </c>
      <c r="C12" s="198" t="s">
        <v>92</v>
      </c>
      <c r="D12" s="199" t="s">
        <v>93</v>
      </c>
      <c r="E12" s="200">
        <v>5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1</v>
      </c>
      <c r="AC12" s="167">
        <v>1</v>
      </c>
      <c r="AZ12" s="167">
        <v>1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</v>
      </c>
      <c r="CB12" s="202">
        <v>1</v>
      </c>
      <c r="CZ12" s="167">
        <v>0</v>
      </c>
    </row>
    <row r="13" spans="1:104">
      <c r="A13" s="203"/>
      <c r="B13" s="204"/>
      <c r="C13" s="205" t="s">
        <v>94</v>
      </c>
      <c r="D13" s="206"/>
      <c r="E13" s="206"/>
      <c r="F13" s="206"/>
      <c r="G13" s="207"/>
      <c r="L13" s="208" t="s">
        <v>94</v>
      </c>
      <c r="O13" s="195">
        <v>3</v>
      </c>
    </row>
    <row r="14" spans="1:104">
      <c r="A14" s="196">
        <v>4</v>
      </c>
      <c r="B14" s="197" t="s">
        <v>95</v>
      </c>
      <c r="C14" s="198" t="s">
        <v>96</v>
      </c>
      <c r="D14" s="199" t="s">
        <v>97</v>
      </c>
      <c r="E14" s="200">
        <v>55</v>
      </c>
      <c r="F14" s="200">
        <v>0</v>
      </c>
      <c r="G14" s="201">
        <f>E14*F14</f>
        <v>0</v>
      </c>
      <c r="O14" s="195">
        <v>2</v>
      </c>
      <c r="AA14" s="167">
        <v>1</v>
      </c>
      <c r="AB14" s="167">
        <v>1</v>
      </c>
      <c r="AC14" s="167">
        <v>1</v>
      </c>
      <c r="AZ14" s="167">
        <v>1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202">
        <v>1</v>
      </c>
      <c r="CB14" s="202">
        <v>1</v>
      </c>
      <c r="CZ14" s="167">
        <v>4.8999999999999998E-4</v>
      </c>
    </row>
    <row r="15" spans="1:104">
      <c r="A15" s="203"/>
      <c r="B15" s="204"/>
      <c r="C15" s="205" t="s">
        <v>98</v>
      </c>
      <c r="D15" s="206"/>
      <c r="E15" s="206"/>
      <c r="F15" s="206"/>
      <c r="G15" s="207"/>
      <c r="L15" s="208" t="s">
        <v>98</v>
      </c>
      <c r="O15" s="195">
        <v>3</v>
      </c>
    </row>
    <row r="16" spans="1:104" ht="22.5">
      <c r="A16" s="196">
        <v>5</v>
      </c>
      <c r="B16" s="197" t="s">
        <v>99</v>
      </c>
      <c r="C16" s="198" t="s">
        <v>100</v>
      </c>
      <c r="D16" s="199" t="s">
        <v>101</v>
      </c>
      <c r="E16" s="200">
        <v>0.2</v>
      </c>
      <c r="F16" s="200">
        <v>0</v>
      </c>
      <c r="G16" s="201">
        <f>E16*F16</f>
        <v>0</v>
      </c>
      <c r="O16" s="195">
        <v>2</v>
      </c>
      <c r="AA16" s="167">
        <v>1</v>
      </c>
      <c r="AB16" s="167">
        <v>3</v>
      </c>
      <c r="AC16" s="167">
        <v>3</v>
      </c>
      <c r="AZ16" s="167">
        <v>1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202">
        <v>1</v>
      </c>
      <c r="CB16" s="202">
        <v>3</v>
      </c>
      <c r="CZ16" s="167">
        <v>0</v>
      </c>
    </row>
    <row r="17" spans="1:104">
      <c r="A17" s="215"/>
      <c r="B17" s="216" t="s">
        <v>73</v>
      </c>
      <c r="C17" s="217" t="str">
        <f>CONCATENATE(B11," ",C11)</f>
        <v>97 Prorážení otvorů</v>
      </c>
      <c r="D17" s="218"/>
      <c r="E17" s="219"/>
      <c r="F17" s="220"/>
      <c r="G17" s="221">
        <f>SUM(G11:G16)</f>
        <v>0</v>
      </c>
      <c r="O17" s="195">
        <v>4</v>
      </c>
      <c r="BA17" s="222">
        <f>SUM(BA11:BA16)</f>
        <v>0</v>
      </c>
      <c r="BB17" s="222">
        <f>SUM(BB11:BB16)</f>
        <v>0</v>
      </c>
      <c r="BC17" s="222">
        <f>SUM(BC11:BC16)</f>
        <v>0</v>
      </c>
      <c r="BD17" s="222">
        <f>SUM(BD11:BD16)</f>
        <v>0</v>
      </c>
      <c r="BE17" s="222">
        <f>SUM(BE11:BE16)</f>
        <v>0</v>
      </c>
    </row>
    <row r="18" spans="1:104">
      <c r="A18" s="188" t="s">
        <v>72</v>
      </c>
      <c r="B18" s="189" t="s">
        <v>102</v>
      </c>
      <c r="C18" s="190" t="s">
        <v>103</v>
      </c>
      <c r="D18" s="191"/>
      <c r="E18" s="192"/>
      <c r="F18" s="192"/>
      <c r="G18" s="193"/>
      <c r="H18" s="194"/>
      <c r="I18" s="194"/>
      <c r="O18" s="195">
        <v>1</v>
      </c>
    </row>
    <row r="19" spans="1:104">
      <c r="A19" s="196">
        <v>6</v>
      </c>
      <c r="B19" s="197" t="s">
        <v>104</v>
      </c>
      <c r="C19" s="198" t="s">
        <v>105</v>
      </c>
      <c r="D19" s="199" t="s">
        <v>97</v>
      </c>
      <c r="E19" s="200">
        <v>200</v>
      </c>
      <c r="F19" s="200">
        <v>0</v>
      </c>
      <c r="G19" s="201">
        <f>E19*F19</f>
        <v>0</v>
      </c>
      <c r="O19" s="195">
        <v>2</v>
      </c>
      <c r="AA19" s="167">
        <v>1</v>
      </c>
      <c r="AB19" s="167">
        <v>9</v>
      </c>
      <c r="AC19" s="167">
        <v>9</v>
      </c>
      <c r="AZ19" s="167">
        <v>4</v>
      </c>
      <c r="BA19" s="167">
        <f>IF(AZ19=1,G19,0)</f>
        <v>0</v>
      </c>
      <c r="BB19" s="167">
        <f>IF(AZ19=2,G19,0)</f>
        <v>0</v>
      </c>
      <c r="BC19" s="167">
        <f>IF(AZ19=3,G19,0)</f>
        <v>0</v>
      </c>
      <c r="BD19" s="167">
        <f>IF(AZ19=4,G19,0)</f>
        <v>0</v>
      </c>
      <c r="BE19" s="167">
        <f>IF(AZ19=5,G19,0)</f>
        <v>0</v>
      </c>
      <c r="CA19" s="202">
        <v>1</v>
      </c>
      <c r="CB19" s="202">
        <v>9</v>
      </c>
      <c r="CZ19" s="167">
        <v>0</v>
      </c>
    </row>
    <row r="20" spans="1:104">
      <c r="A20" s="203"/>
      <c r="B20" s="209"/>
      <c r="C20" s="210" t="s">
        <v>106</v>
      </c>
      <c r="D20" s="211"/>
      <c r="E20" s="212">
        <v>155</v>
      </c>
      <c r="F20" s="213"/>
      <c r="G20" s="214"/>
      <c r="M20" s="208" t="s">
        <v>106</v>
      </c>
      <c r="O20" s="195"/>
    </row>
    <row r="21" spans="1:104">
      <c r="A21" s="203"/>
      <c r="B21" s="209"/>
      <c r="C21" s="210" t="s">
        <v>107</v>
      </c>
      <c r="D21" s="211"/>
      <c r="E21" s="212">
        <v>45</v>
      </c>
      <c r="F21" s="213"/>
      <c r="G21" s="214"/>
      <c r="M21" s="208" t="s">
        <v>107</v>
      </c>
      <c r="O21" s="195"/>
    </row>
    <row r="22" spans="1:104">
      <c r="A22" s="196">
        <v>7</v>
      </c>
      <c r="B22" s="197" t="s">
        <v>108</v>
      </c>
      <c r="C22" s="198" t="s">
        <v>109</v>
      </c>
      <c r="D22" s="199" t="s">
        <v>93</v>
      </c>
      <c r="E22" s="200">
        <v>8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9</v>
      </c>
      <c r="AC22" s="167">
        <v>9</v>
      </c>
      <c r="AZ22" s="167">
        <v>4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</v>
      </c>
      <c r="CB22" s="202">
        <v>9</v>
      </c>
      <c r="CZ22" s="167">
        <v>0</v>
      </c>
    </row>
    <row r="23" spans="1:104">
      <c r="A23" s="203"/>
      <c r="B23" s="204"/>
      <c r="C23" s="205" t="s">
        <v>110</v>
      </c>
      <c r="D23" s="206"/>
      <c r="E23" s="206"/>
      <c r="F23" s="206"/>
      <c r="G23" s="207"/>
      <c r="L23" s="208" t="s">
        <v>110</v>
      </c>
      <c r="O23" s="195">
        <v>3</v>
      </c>
    </row>
    <row r="24" spans="1:104">
      <c r="A24" s="196">
        <v>8</v>
      </c>
      <c r="B24" s="197" t="s">
        <v>111</v>
      </c>
      <c r="C24" s="198" t="s">
        <v>112</v>
      </c>
      <c r="D24" s="199" t="s">
        <v>93</v>
      </c>
      <c r="E24" s="200">
        <v>6</v>
      </c>
      <c r="F24" s="200">
        <v>0</v>
      </c>
      <c r="G24" s="201">
        <f>E24*F24</f>
        <v>0</v>
      </c>
      <c r="O24" s="195">
        <v>2</v>
      </c>
      <c r="AA24" s="167">
        <v>1</v>
      </c>
      <c r="AB24" s="167">
        <v>9</v>
      </c>
      <c r="AC24" s="167">
        <v>9</v>
      </c>
      <c r="AZ24" s="167">
        <v>4</v>
      </c>
      <c r="BA24" s="167">
        <f>IF(AZ24=1,G24,0)</f>
        <v>0</v>
      </c>
      <c r="BB24" s="167">
        <f>IF(AZ24=2,G24,0)</f>
        <v>0</v>
      </c>
      <c r="BC24" s="167">
        <f>IF(AZ24=3,G24,0)</f>
        <v>0</v>
      </c>
      <c r="BD24" s="167">
        <f>IF(AZ24=4,G24,0)</f>
        <v>0</v>
      </c>
      <c r="BE24" s="167">
        <f>IF(AZ24=5,G24,0)</f>
        <v>0</v>
      </c>
      <c r="CA24" s="202">
        <v>1</v>
      </c>
      <c r="CB24" s="202">
        <v>9</v>
      </c>
      <c r="CZ24" s="167">
        <v>0</v>
      </c>
    </row>
    <row r="25" spans="1:104">
      <c r="A25" s="196">
        <v>9</v>
      </c>
      <c r="B25" s="197" t="s">
        <v>113</v>
      </c>
      <c r="C25" s="198" t="s">
        <v>114</v>
      </c>
      <c r="D25" s="199" t="s">
        <v>93</v>
      </c>
      <c r="E25" s="200">
        <v>2</v>
      </c>
      <c r="F25" s="200">
        <v>0</v>
      </c>
      <c r="G25" s="201">
        <f>E25*F25</f>
        <v>0</v>
      </c>
      <c r="O25" s="195">
        <v>2</v>
      </c>
      <c r="AA25" s="167">
        <v>1</v>
      </c>
      <c r="AB25" s="167">
        <v>9</v>
      </c>
      <c r="AC25" s="167">
        <v>9</v>
      </c>
      <c r="AZ25" s="167">
        <v>4</v>
      </c>
      <c r="BA25" s="167">
        <f>IF(AZ25=1,G25,0)</f>
        <v>0</v>
      </c>
      <c r="BB25" s="167">
        <f>IF(AZ25=2,G25,0)</f>
        <v>0</v>
      </c>
      <c r="BC25" s="167">
        <f>IF(AZ25=3,G25,0)</f>
        <v>0</v>
      </c>
      <c r="BD25" s="167">
        <f>IF(AZ25=4,G25,0)</f>
        <v>0</v>
      </c>
      <c r="BE25" s="167">
        <f>IF(AZ25=5,G25,0)</f>
        <v>0</v>
      </c>
      <c r="CA25" s="202">
        <v>1</v>
      </c>
      <c r="CB25" s="202">
        <v>9</v>
      </c>
      <c r="CZ25" s="167">
        <v>0</v>
      </c>
    </row>
    <row r="26" spans="1:104">
      <c r="A26" s="196">
        <v>10</v>
      </c>
      <c r="B26" s="197" t="s">
        <v>115</v>
      </c>
      <c r="C26" s="198" t="s">
        <v>116</v>
      </c>
      <c r="D26" s="199" t="s">
        <v>93</v>
      </c>
      <c r="E26" s="200">
        <v>1</v>
      </c>
      <c r="F26" s="200">
        <v>0</v>
      </c>
      <c r="G26" s="201">
        <f>E26*F26</f>
        <v>0</v>
      </c>
      <c r="O26" s="195">
        <v>2</v>
      </c>
      <c r="AA26" s="167">
        <v>1</v>
      </c>
      <c r="AB26" s="167">
        <v>9</v>
      </c>
      <c r="AC26" s="167">
        <v>9</v>
      </c>
      <c r="AZ26" s="167">
        <v>4</v>
      </c>
      <c r="BA26" s="167">
        <f>IF(AZ26=1,G26,0)</f>
        <v>0</v>
      </c>
      <c r="BB26" s="167">
        <f>IF(AZ26=2,G26,0)</f>
        <v>0</v>
      </c>
      <c r="BC26" s="167">
        <f>IF(AZ26=3,G26,0)</f>
        <v>0</v>
      </c>
      <c r="BD26" s="167">
        <f>IF(AZ26=4,G26,0)</f>
        <v>0</v>
      </c>
      <c r="BE26" s="167">
        <f>IF(AZ26=5,G26,0)</f>
        <v>0</v>
      </c>
      <c r="CA26" s="202">
        <v>1</v>
      </c>
      <c r="CB26" s="202">
        <v>9</v>
      </c>
      <c r="CZ26" s="167">
        <v>0</v>
      </c>
    </row>
    <row r="27" spans="1:104">
      <c r="A27" s="196">
        <v>11</v>
      </c>
      <c r="B27" s="197" t="s">
        <v>117</v>
      </c>
      <c r="C27" s="198" t="s">
        <v>118</v>
      </c>
      <c r="D27" s="199" t="s">
        <v>97</v>
      </c>
      <c r="E27" s="200">
        <v>240</v>
      </c>
      <c r="F27" s="200">
        <v>0</v>
      </c>
      <c r="G27" s="201">
        <f>E27*F27</f>
        <v>0</v>
      </c>
      <c r="O27" s="195">
        <v>2</v>
      </c>
      <c r="AA27" s="167">
        <v>3</v>
      </c>
      <c r="AB27" s="167">
        <v>9</v>
      </c>
      <c r="AC27" s="167">
        <v>371201303</v>
      </c>
      <c r="AZ27" s="167">
        <v>3</v>
      </c>
      <c r="BA27" s="167">
        <f>IF(AZ27=1,G27,0)</f>
        <v>0</v>
      </c>
      <c r="BB27" s="167">
        <f>IF(AZ27=2,G27,0)</f>
        <v>0</v>
      </c>
      <c r="BC27" s="167">
        <f>IF(AZ27=3,G27,0)</f>
        <v>0</v>
      </c>
      <c r="BD27" s="167">
        <f>IF(AZ27=4,G27,0)</f>
        <v>0</v>
      </c>
      <c r="BE27" s="167">
        <f>IF(AZ27=5,G27,0)</f>
        <v>0</v>
      </c>
      <c r="CA27" s="202">
        <v>3</v>
      </c>
      <c r="CB27" s="202">
        <v>9</v>
      </c>
      <c r="CZ27" s="167">
        <v>0</v>
      </c>
    </row>
    <row r="28" spans="1:104">
      <c r="A28" s="203"/>
      <c r="B28" s="204"/>
      <c r="C28" s="205" t="s">
        <v>119</v>
      </c>
      <c r="D28" s="206"/>
      <c r="E28" s="206"/>
      <c r="F28" s="206"/>
      <c r="G28" s="207"/>
      <c r="L28" s="208" t="s">
        <v>119</v>
      </c>
      <c r="O28" s="195">
        <v>3</v>
      </c>
    </row>
    <row r="29" spans="1:104">
      <c r="A29" s="196">
        <v>12</v>
      </c>
      <c r="B29" s="197" t="s">
        <v>120</v>
      </c>
      <c r="C29" s="198" t="s">
        <v>121</v>
      </c>
      <c r="D29" s="199" t="s">
        <v>93</v>
      </c>
      <c r="E29" s="200">
        <v>8</v>
      </c>
      <c r="F29" s="200">
        <v>0</v>
      </c>
      <c r="G29" s="201">
        <f>E29*F29</f>
        <v>0</v>
      </c>
      <c r="O29" s="195">
        <v>2</v>
      </c>
      <c r="AA29" s="167">
        <v>3</v>
      </c>
      <c r="AB29" s="167">
        <v>9</v>
      </c>
      <c r="AC29" s="167" t="s">
        <v>120</v>
      </c>
      <c r="AZ29" s="167">
        <v>3</v>
      </c>
      <c r="BA29" s="167">
        <f>IF(AZ29=1,G29,0)</f>
        <v>0</v>
      </c>
      <c r="BB29" s="167">
        <f>IF(AZ29=2,G29,0)</f>
        <v>0</v>
      </c>
      <c r="BC29" s="167">
        <f>IF(AZ29=3,G29,0)</f>
        <v>0</v>
      </c>
      <c r="BD29" s="167">
        <f>IF(AZ29=4,G29,0)</f>
        <v>0</v>
      </c>
      <c r="BE29" s="167">
        <f>IF(AZ29=5,G29,0)</f>
        <v>0</v>
      </c>
      <c r="CA29" s="202">
        <v>3</v>
      </c>
      <c r="CB29" s="202">
        <v>9</v>
      </c>
      <c r="CZ29" s="167">
        <v>0</v>
      </c>
    </row>
    <row r="30" spans="1:104">
      <c r="A30" s="203"/>
      <c r="B30" s="204"/>
      <c r="C30" s="205" t="s">
        <v>122</v>
      </c>
      <c r="D30" s="206"/>
      <c r="E30" s="206"/>
      <c r="F30" s="206"/>
      <c r="G30" s="207"/>
      <c r="L30" s="208" t="s">
        <v>122</v>
      </c>
      <c r="O30" s="195">
        <v>3</v>
      </c>
    </row>
    <row r="31" spans="1:104">
      <c r="A31" s="203"/>
      <c r="B31" s="209"/>
      <c r="C31" s="210" t="s">
        <v>123</v>
      </c>
      <c r="D31" s="211"/>
      <c r="E31" s="212">
        <v>6</v>
      </c>
      <c r="F31" s="213"/>
      <c r="G31" s="214"/>
      <c r="M31" s="208" t="s">
        <v>123</v>
      </c>
      <c r="O31" s="195"/>
    </row>
    <row r="32" spans="1:104">
      <c r="A32" s="203"/>
      <c r="B32" s="209"/>
      <c r="C32" s="210" t="s">
        <v>124</v>
      </c>
      <c r="D32" s="211"/>
      <c r="E32" s="212">
        <v>2</v>
      </c>
      <c r="F32" s="213"/>
      <c r="G32" s="214"/>
      <c r="M32" s="208" t="s">
        <v>124</v>
      </c>
      <c r="O32" s="195"/>
    </row>
    <row r="33" spans="1:104">
      <c r="A33" s="196">
        <v>13</v>
      </c>
      <c r="B33" s="197" t="s">
        <v>125</v>
      </c>
      <c r="C33" s="198" t="s">
        <v>126</v>
      </c>
      <c r="D33" s="199" t="s">
        <v>93</v>
      </c>
      <c r="E33" s="200">
        <v>1</v>
      </c>
      <c r="F33" s="200">
        <v>0</v>
      </c>
      <c r="G33" s="201">
        <f>E33*F33</f>
        <v>0</v>
      </c>
      <c r="O33" s="195">
        <v>2</v>
      </c>
      <c r="AA33" s="167">
        <v>3</v>
      </c>
      <c r="AB33" s="167">
        <v>9</v>
      </c>
      <c r="AC33" s="167" t="s">
        <v>125</v>
      </c>
      <c r="AZ33" s="167">
        <v>3</v>
      </c>
      <c r="BA33" s="167">
        <f>IF(AZ33=1,G33,0)</f>
        <v>0</v>
      </c>
      <c r="BB33" s="167">
        <f>IF(AZ33=2,G33,0)</f>
        <v>0</v>
      </c>
      <c r="BC33" s="167">
        <f>IF(AZ33=3,G33,0)</f>
        <v>0</v>
      </c>
      <c r="BD33" s="167">
        <f>IF(AZ33=4,G33,0)</f>
        <v>0</v>
      </c>
      <c r="BE33" s="167">
        <f>IF(AZ33=5,G33,0)</f>
        <v>0</v>
      </c>
      <c r="CA33" s="202">
        <v>3</v>
      </c>
      <c r="CB33" s="202">
        <v>9</v>
      </c>
      <c r="CZ33" s="167">
        <v>5.5000000000000003E-4</v>
      </c>
    </row>
    <row r="34" spans="1:104">
      <c r="A34" s="203"/>
      <c r="B34" s="204"/>
      <c r="C34" s="205" t="s">
        <v>127</v>
      </c>
      <c r="D34" s="206"/>
      <c r="E34" s="206"/>
      <c r="F34" s="206"/>
      <c r="G34" s="207"/>
      <c r="L34" s="208" t="s">
        <v>127</v>
      </c>
      <c r="O34" s="195">
        <v>3</v>
      </c>
    </row>
    <row r="35" spans="1:104">
      <c r="A35" s="196">
        <v>14</v>
      </c>
      <c r="B35" s="197" t="s">
        <v>128</v>
      </c>
      <c r="C35" s="198" t="s">
        <v>129</v>
      </c>
      <c r="D35" s="199" t="s">
        <v>93</v>
      </c>
      <c r="E35" s="200">
        <v>1</v>
      </c>
      <c r="F35" s="200">
        <v>0</v>
      </c>
      <c r="G35" s="201">
        <f>E35*F35</f>
        <v>0</v>
      </c>
      <c r="O35" s="195">
        <v>2</v>
      </c>
      <c r="AA35" s="167">
        <v>3</v>
      </c>
      <c r="AB35" s="167">
        <v>9</v>
      </c>
      <c r="AC35" s="167" t="s">
        <v>128</v>
      </c>
      <c r="AZ35" s="167">
        <v>3</v>
      </c>
      <c r="BA35" s="167">
        <f>IF(AZ35=1,G35,0)</f>
        <v>0</v>
      </c>
      <c r="BB35" s="167">
        <f>IF(AZ35=2,G35,0)</f>
        <v>0</v>
      </c>
      <c r="BC35" s="167">
        <f>IF(AZ35=3,G35,0)</f>
        <v>0</v>
      </c>
      <c r="BD35" s="167">
        <f>IF(AZ35=4,G35,0)</f>
        <v>0</v>
      </c>
      <c r="BE35" s="167">
        <f>IF(AZ35=5,G35,0)</f>
        <v>0</v>
      </c>
      <c r="CA35" s="202">
        <v>3</v>
      </c>
      <c r="CB35" s="202">
        <v>9</v>
      </c>
      <c r="CZ35" s="167">
        <v>7.5000000000000002E-4</v>
      </c>
    </row>
    <row r="36" spans="1:104">
      <c r="A36" s="203"/>
      <c r="B36" s="204"/>
      <c r="C36" s="205" t="s">
        <v>130</v>
      </c>
      <c r="D36" s="206"/>
      <c r="E36" s="206"/>
      <c r="F36" s="206"/>
      <c r="G36" s="207"/>
      <c r="L36" s="208" t="s">
        <v>130</v>
      </c>
      <c r="O36" s="195">
        <v>3</v>
      </c>
    </row>
    <row r="37" spans="1:104">
      <c r="A37" s="215"/>
      <c r="B37" s="216" t="s">
        <v>73</v>
      </c>
      <c r="C37" s="217" t="str">
        <f>CONCATENATE(B18," ",C18)</f>
        <v>M22 Montáž sdělovací a zabezp. techniky</v>
      </c>
      <c r="D37" s="218"/>
      <c r="E37" s="219"/>
      <c r="F37" s="220"/>
      <c r="G37" s="221">
        <f>SUM(G18:G36)</f>
        <v>0</v>
      </c>
      <c r="O37" s="195">
        <v>4</v>
      </c>
      <c r="BA37" s="222">
        <f>SUM(BA18:BA36)</f>
        <v>0</v>
      </c>
      <c r="BB37" s="222">
        <f>SUM(BB18:BB36)</f>
        <v>0</v>
      </c>
      <c r="BC37" s="222">
        <f>SUM(BC18:BC36)</f>
        <v>0</v>
      </c>
      <c r="BD37" s="222">
        <f>SUM(BD18:BD36)</f>
        <v>0</v>
      </c>
      <c r="BE37" s="222">
        <f>SUM(BE18:BE36)</f>
        <v>0</v>
      </c>
    </row>
    <row r="38" spans="1:104">
      <c r="E38" s="167"/>
    </row>
    <row r="39" spans="1:104">
      <c r="E39" s="167"/>
    </row>
    <row r="40" spans="1:104">
      <c r="E40" s="167"/>
    </row>
    <row r="41" spans="1:104">
      <c r="E41" s="167"/>
    </row>
    <row r="42" spans="1:104">
      <c r="E42" s="167"/>
    </row>
    <row r="43" spans="1:104">
      <c r="E43" s="167"/>
    </row>
    <row r="44" spans="1:104">
      <c r="E44" s="167"/>
    </row>
    <row r="45" spans="1:104">
      <c r="E45" s="167"/>
    </row>
    <row r="46" spans="1:104">
      <c r="E46" s="167"/>
    </row>
    <row r="47" spans="1:104">
      <c r="E47" s="167"/>
    </row>
    <row r="48" spans="1:104">
      <c r="E48" s="167"/>
    </row>
    <row r="49" spans="1:7">
      <c r="E49" s="167"/>
    </row>
    <row r="50" spans="1:7">
      <c r="E50" s="167"/>
    </row>
    <row r="51" spans="1:7">
      <c r="E51" s="167"/>
    </row>
    <row r="52" spans="1:7">
      <c r="E52" s="167"/>
    </row>
    <row r="53" spans="1:7">
      <c r="E53" s="167"/>
    </row>
    <row r="54" spans="1:7">
      <c r="E54" s="167"/>
    </row>
    <row r="55" spans="1:7">
      <c r="E55" s="167"/>
    </row>
    <row r="56" spans="1:7">
      <c r="E56" s="167"/>
    </row>
    <row r="57" spans="1:7">
      <c r="E57" s="167"/>
    </row>
    <row r="58" spans="1:7">
      <c r="E58" s="167"/>
    </row>
    <row r="59" spans="1:7">
      <c r="E59" s="167"/>
    </row>
    <row r="60" spans="1:7">
      <c r="E60" s="167"/>
    </row>
    <row r="61" spans="1:7">
      <c r="A61" s="223"/>
      <c r="B61" s="223"/>
      <c r="C61" s="223"/>
      <c r="D61" s="223"/>
      <c r="E61" s="223"/>
      <c r="F61" s="223"/>
      <c r="G61" s="223"/>
    </row>
    <row r="62" spans="1:7">
      <c r="A62" s="223"/>
      <c r="B62" s="223"/>
      <c r="C62" s="223"/>
      <c r="D62" s="223"/>
      <c r="E62" s="223"/>
      <c r="F62" s="223"/>
      <c r="G62" s="223"/>
    </row>
    <row r="63" spans="1:7">
      <c r="A63" s="223"/>
      <c r="B63" s="223"/>
      <c r="C63" s="223"/>
      <c r="D63" s="223"/>
      <c r="E63" s="223"/>
      <c r="F63" s="223"/>
      <c r="G63" s="223"/>
    </row>
    <row r="64" spans="1:7">
      <c r="A64" s="223"/>
      <c r="B64" s="223"/>
      <c r="C64" s="223"/>
      <c r="D64" s="223"/>
      <c r="E64" s="223"/>
      <c r="F64" s="223"/>
      <c r="G64" s="223"/>
    </row>
    <row r="65" spans="5:5">
      <c r="E65" s="167"/>
    </row>
    <row r="66" spans="5:5">
      <c r="E66" s="167"/>
    </row>
    <row r="67" spans="5:5">
      <c r="E67" s="167"/>
    </row>
    <row r="68" spans="5:5">
      <c r="E68" s="167"/>
    </row>
    <row r="69" spans="5:5">
      <c r="E69" s="167"/>
    </row>
    <row r="70" spans="5:5">
      <c r="E70" s="167"/>
    </row>
    <row r="71" spans="5:5">
      <c r="E71" s="167"/>
    </row>
    <row r="72" spans="5:5">
      <c r="E72" s="167"/>
    </row>
    <row r="73" spans="5:5">
      <c r="E73" s="167"/>
    </row>
    <row r="74" spans="5:5">
      <c r="E74" s="167"/>
    </row>
    <row r="75" spans="5:5">
      <c r="E75" s="167"/>
    </row>
    <row r="76" spans="5:5">
      <c r="E76" s="167"/>
    </row>
    <row r="77" spans="5:5">
      <c r="E77" s="167"/>
    </row>
    <row r="78" spans="5:5">
      <c r="E78" s="167"/>
    </row>
    <row r="79" spans="5:5">
      <c r="E79" s="167"/>
    </row>
    <row r="80" spans="5:5">
      <c r="E80" s="167"/>
    </row>
    <row r="81" spans="1:5">
      <c r="E81" s="167"/>
    </row>
    <row r="82" spans="1:5">
      <c r="E82" s="167"/>
    </row>
    <row r="83" spans="1:5">
      <c r="E83" s="167"/>
    </row>
    <row r="84" spans="1:5">
      <c r="E84" s="167"/>
    </row>
    <row r="85" spans="1:5">
      <c r="E85" s="167"/>
    </row>
    <row r="86" spans="1:5">
      <c r="E86" s="167"/>
    </row>
    <row r="87" spans="1:5">
      <c r="E87" s="167"/>
    </row>
    <row r="88" spans="1:5">
      <c r="E88" s="167"/>
    </row>
    <row r="89" spans="1:5">
      <c r="E89" s="167"/>
    </row>
    <row r="90" spans="1:5">
      <c r="E90" s="167"/>
    </row>
    <row r="91" spans="1:5">
      <c r="E91" s="167"/>
    </row>
    <row r="92" spans="1:5">
      <c r="E92" s="167"/>
    </row>
    <row r="93" spans="1:5">
      <c r="E93" s="167"/>
    </row>
    <row r="94" spans="1:5">
      <c r="E94" s="167"/>
    </row>
    <row r="95" spans="1:5">
      <c r="E95" s="167"/>
    </row>
    <row r="96" spans="1:5">
      <c r="A96" s="224"/>
      <c r="B96" s="224"/>
    </row>
    <row r="97" spans="1:7">
      <c r="A97" s="223"/>
      <c r="B97" s="223"/>
      <c r="C97" s="226"/>
      <c r="D97" s="226"/>
      <c r="E97" s="227"/>
      <c r="F97" s="226"/>
      <c r="G97" s="228"/>
    </row>
    <row r="98" spans="1:7">
      <c r="A98" s="229"/>
      <c r="B98" s="229"/>
      <c r="C98" s="223"/>
      <c r="D98" s="223"/>
      <c r="E98" s="230"/>
      <c r="F98" s="223"/>
      <c r="G98" s="223"/>
    </row>
    <row r="99" spans="1:7">
      <c r="A99" s="223"/>
      <c r="B99" s="223"/>
      <c r="C99" s="223"/>
      <c r="D99" s="223"/>
      <c r="E99" s="230"/>
      <c r="F99" s="223"/>
      <c r="G99" s="223"/>
    </row>
    <row r="100" spans="1:7">
      <c r="A100" s="223"/>
      <c r="B100" s="223"/>
      <c r="C100" s="223"/>
      <c r="D100" s="223"/>
      <c r="E100" s="230"/>
      <c r="F100" s="223"/>
      <c r="G100" s="223"/>
    </row>
    <row r="101" spans="1:7">
      <c r="A101" s="223"/>
      <c r="B101" s="223"/>
      <c r="C101" s="223"/>
      <c r="D101" s="223"/>
      <c r="E101" s="230"/>
      <c r="F101" s="223"/>
      <c r="G101" s="223"/>
    </row>
    <row r="102" spans="1:7">
      <c r="A102" s="223"/>
      <c r="B102" s="223"/>
      <c r="C102" s="223"/>
      <c r="D102" s="223"/>
      <c r="E102" s="230"/>
      <c r="F102" s="223"/>
      <c r="G102" s="223"/>
    </row>
    <row r="103" spans="1:7">
      <c r="A103" s="223"/>
      <c r="B103" s="223"/>
      <c r="C103" s="223"/>
      <c r="D103" s="223"/>
      <c r="E103" s="230"/>
      <c r="F103" s="223"/>
      <c r="G103" s="223"/>
    </row>
    <row r="104" spans="1:7">
      <c r="A104" s="223"/>
      <c r="B104" s="223"/>
      <c r="C104" s="223"/>
      <c r="D104" s="223"/>
      <c r="E104" s="230"/>
      <c r="F104" s="223"/>
      <c r="G104" s="223"/>
    </row>
    <row r="105" spans="1:7">
      <c r="A105" s="223"/>
      <c r="B105" s="223"/>
      <c r="C105" s="223"/>
      <c r="D105" s="223"/>
      <c r="E105" s="230"/>
      <c r="F105" s="223"/>
      <c r="G105" s="223"/>
    </row>
    <row r="106" spans="1:7">
      <c r="A106" s="223"/>
      <c r="B106" s="223"/>
      <c r="C106" s="223"/>
      <c r="D106" s="223"/>
      <c r="E106" s="230"/>
      <c r="F106" s="223"/>
      <c r="G106" s="223"/>
    </row>
    <row r="107" spans="1:7">
      <c r="A107" s="223"/>
      <c r="B107" s="223"/>
      <c r="C107" s="223"/>
      <c r="D107" s="223"/>
      <c r="E107" s="230"/>
      <c r="F107" s="223"/>
      <c r="G107" s="223"/>
    </row>
    <row r="108" spans="1:7">
      <c r="A108" s="223"/>
      <c r="B108" s="223"/>
      <c r="C108" s="223"/>
      <c r="D108" s="223"/>
      <c r="E108" s="230"/>
      <c r="F108" s="223"/>
      <c r="G108" s="223"/>
    </row>
    <row r="109" spans="1:7">
      <c r="A109" s="223"/>
      <c r="B109" s="223"/>
      <c r="C109" s="223"/>
      <c r="D109" s="223"/>
      <c r="E109" s="230"/>
      <c r="F109" s="223"/>
      <c r="G109" s="223"/>
    </row>
    <row r="110" spans="1:7">
      <c r="A110" s="223"/>
      <c r="B110" s="223"/>
      <c r="C110" s="223"/>
      <c r="D110" s="223"/>
      <c r="E110" s="230"/>
      <c r="F110" s="223"/>
      <c r="G110" s="223"/>
    </row>
  </sheetData>
  <mergeCells count="15">
    <mergeCell ref="C30:G30"/>
    <mergeCell ref="C31:D31"/>
    <mergeCell ref="C32:D32"/>
    <mergeCell ref="C34:G34"/>
    <mergeCell ref="C36:G36"/>
    <mergeCell ref="C13:G13"/>
    <mergeCell ref="C15:G15"/>
    <mergeCell ref="C20:D20"/>
    <mergeCell ref="C21:D21"/>
    <mergeCell ref="C23:G23"/>
    <mergeCell ref="C28:G28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Your User Name</cp:lastModifiedBy>
  <dcterms:created xsi:type="dcterms:W3CDTF">2021-01-09T11:03:34Z</dcterms:created>
  <dcterms:modified xsi:type="dcterms:W3CDTF">2021-01-09T11:04:07Z</dcterms:modified>
</cp:coreProperties>
</file>